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VighV\Desktop\Feltölteni\"/>
    </mc:Choice>
  </mc:AlternateContent>
  <bookViews>
    <workbookView xWindow="0" yWindow="0" windowWidth="23040" windowHeight="9192"/>
  </bookViews>
  <sheets>
    <sheet name="Összegzés" sheetId="5" r:id="rId1"/>
    <sheet name="Oktatás" sheetId="4" r:id="rId2"/>
    <sheet name="Publikáció" sheetId="1" r:id="rId3"/>
    <sheet name="Szakmai alkotó" sheetId="2" r:id="rId4"/>
    <sheet name="Tud. közélet" sheetId="3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4" l="1"/>
  <c r="E14" i="3" l="1"/>
  <c r="E14" i="2"/>
  <c r="E4" i="2"/>
  <c r="E23" i="1"/>
  <c r="E20" i="1"/>
  <c r="E15" i="4"/>
  <c r="E8" i="4"/>
  <c r="E19" i="2" l="1"/>
  <c r="E7" i="1" l="1"/>
  <c r="E27" i="3" l="1"/>
  <c r="E26" i="3"/>
  <c r="E21" i="3"/>
  <c r="E20" i="3"/>
  <c r="E17" i="3"/>
  <c r="E11" i="3"/>
  <c r="E3" i="3"/>
  <c r="E8" i="2"/>
  <c r="E21" i="2" s="1"/>
  <c r="E22" i="4"/>
  <c r="E4" i="4"/>
  <c r="E14" i="1"/>
  <c r="E3" i="1"/>
  <c r="E28" i="3" l="1"/>
  <c r="C7" i="5" s="1"/>
  <c r="F7" i="5" s="1"/>
  <c r="C6" i="5"/>
  <c r="F6" i="5" s="1"/>
  <c r="E25" i="4"/>
  <c r="E27" i="4" s="1"/>
  <c r="C5" i="5" l="1"/>
  <c r="F5" i="5" s="1"/>
  <c r="C4" i="5"/>
  <c r="F4" i="5" s="1"/>
  <c r="F8" i="5" l="1"/>
  <c r="A9" i="5" s="1"/>
</calcChain>
</file>

<file path=xl/sharedStrings.xml><?xml version="1.0" encoding="utf-8"?>
<sst xmlns="http://schemas.openxmlformats.org/spreadsheetml/2006/main" count="175" uniqueCount="133">
  <si>
    <t>2. Publikációs tevékenység</t>
  </si>
  <si>
    <t>Publikáció típusa</t>
  </si>
  <si>
    <t>pont-
érték</t>
  </si>
  <si>
    <t>mennyi-
ség</t>
  </si>
  <si>
    <t>pont-
szám</t>
  </si>
  <si>
    <t>1.</t>
  </si>
  <si>
    <r>
      <t xml:space="preserve">Könyv, könyvfejezet </t>
    </r>
    <r>
      <rPr>
        <i/>
        <sz val="11"/>
        <rFont val="Calibri"/>
        <family val="2"/>
        <charset val="238"/>
        <scheme val="minor"/>
      </rPr>
      <t>(1)</t>
    </r>
  </si>
  <si>
    <t>- könyv</t>
  </si>
  <si>
    <t>- tudományos értékű felsőoktatási tankönyv, jegyzet</t>
  </si>
  <si>
    <t>- könyvfejezet, szerkesztett könyvben cikk</t>
  </si>
  <si>
    <t>2.</t>
  </si>
  <si>
    <t>3.</t>
  </si>
  <si>
    <t>4.</t>
  </si>
  <si>
    <t>Előadás konferencia kiadványban</t>
  </si>
  <si>
    <t>- nemzetközi szervezésű, idegen nyelvű, lektorált</t>
  </si>
  <si>
    <t>- nemzetközi szervezésű, idegen nyelvű, nem lektorált</t>
  </si>
  <si>
    <t>- hazai szervezésű, idegen nyelvű, lektorált</t>
  </si>
  <si>
    <t>- hazai szervezésű, idegen nyelvű, nem lektorált</t>
  </si>
  <si>
    <t>- magyar nyelvű</t>
  </si>
  <si>
    <t>Összpontszám:</t>
  </si>
  <si>
    <t>Konkrét minimum kövelmények:</t>
  </si>
  <si>
    <t>- folyóiratban és nemzetközi szervezésű konferencia lektorált kiadványában megjelent szakmai publikációk száma ~ min. 20</t>
  </si>
  <si>
    <t>(1) Lektorált szakkönyv.</t>
  </si>
  <si>
    <t>(2) A habilitáció tudományága szerint illetékes MTA tudományos bizottság folyóirat-listája szerint.</t>
  </si>
  <si>
    <t>Összegzett értékelés</t>
  </si>
  <si>
    <t xml:space="preserve">Oktató
(I / N)?  </t>
  </si>
  <si>
    <t>Fsz.</t>
  </si>
  <si>
    <t>Értékelt terület</t>
  </si>
  <si>
    <t>rész-
pont</t>
  </si>
  <si>
    <r>
      <t xml:space="preserve">szorzó
</t>
    </r>
    <r>
      <rPr>
        <b/>
        <i/>
        <sz val="10"/>
        <rFont val="Calibri"/>
        <family val="2"/>
        <charset val="238"/>
      </rPr>
      <t>(okt.)</t>
    </r>
  </si>
  <si>
    <r>
      <t xml:space="preserve">szorzó
</t>
    </r>
    <r>
      <rPr>
        <b/>
        <i/>
        <sz val="10"/>
        <rFont val="Calibri"/>
        <family val="2"/>
        <charset val="238"/>
      </rPr>
      <t>(nem okt.)</t>
    </r>
  </si>
  <si>
    <t xml:space="preserve">  Oktatási tevékenység</t>
  </si>
  <si>
    <t xml:space="preserve">  Publikációs tevékenység</t>
  </si>
  <si>
    <t xml:space="preserve">  Szakmai alkotó tevékenység</t>
  </si>
  <si>
    <t xml:space="preserve">  Tudományos szakmai közéleti tevékenység</t>
  </si>
  <si>
    <t>1. Oktatási tevékenység</t>
  </si>
  <si>
    <t>Értékelési tényezők</t>
  </si>
  <si>
    <t>25-35</t>
  </si>
  <si>
    <t>- tantárgy (db)</t>
  </si>
  <si>
    <t>- szakirány (db)</t>
  </si>
  <si>
    <t>- szak (db)</t>
  </si>
  <si>
    <t>- konzulens (fő)</t>
  </si>
  <si>
    <t>- bíráló (fő)</t>
  </si>
  <si>
    <t>5.</t>
  </si>
  <si>
    <t>0-15</t>
  </si>
  <si>
    <t>6.</t>
  </si>
  <si>
    <t>TDK munka</t>
  </si>
  <si>
    <t>- OTDK I-III. hely témavezetése (fő)</t>
  </si>
  <si>
    <t>- ITDK I-III. hely témavezetése (fő)</t>
  </si>
  <si>
    <t>- témavezető (fő)</t>
  </si>
  <si>
    <t>7.</t>
  </si>
  <si>
    <t>PhD témavezetés</t>
  </si>
  <si>
    <t>- fokozatot szerzett doktorandusz (fő)</t>
  </si>
  <si>
    <t>- doktorandusz (fő)</t>
  </si>
  <si>
    <t>(1) Alapképzésben (BSc), mesterképzésben (MSc) és szakirányú továbbképzésben.</t>
  </si>
  <si>
    <t>(2) Értékelés az értékelési időszak legkedvezőbb, egymást követő három tanév átlag-
      óraszáma alapján.</t>
  </si>
  <si>
    <t>(3) Oktatók esetében: 150 óra/tanév = 25 pont … 300 óra/tanév = 35 pont;
       Nem oktatók esetében: 10 óra/tanév = 25 pont … 60 óra/tanév = 35 pont;</t>
  </si>
  <si>
    <t>(4) 10 óra/tanév = 1 pont … 30 óra/tanév = 15 pont;</t>
  </si>
  <si>
    <r>
      <t xml:space="preserve">Tanóratartás </t>
    </r>
    <r>
      <rPr>
        <i/>
        <sz val="11"/>
        <rFont val="Calibri"/>
        <family val="2"/>
        <charset val="238"/>
        <scheme val="minor"/>
      </rPr>
      <t>(1) (2) (3)</t>
    </r>
    <r>
      <rPr>
        <sz val="11"/>
        <rFont val="Calibri"/>
        <family val="2"/>
        <charset val="238"/>
        <scheme val="minor"/>
      </rPr>
      <t xml:space="preserve">
</t>
    </r>
  </si>
  <si>
    <r>
      <t>Tanóratartás a PhD képzésben</t>
    </r>
    <r>
      <rPr>
        <i/>
        <sz val="11"/>
        <rFont val="Calibri"/>
        <family val="2"/>
        <charset val="238"/>
        <scheme val="minor"/>
      </rPr>
      <t xml:space="preserve"> (2) (4)</t>
    </r>
    <r>
      <rPr>
        <sz val="11"/>
        <rFont val="Calibri"/>
        <family val="2"/>
        <charset val="238"/>
        <scheme val="minor"/>
      </rPr>
      <t xml:space="preserve">
</t>
    </r>
  </si>
  <si>
    <t>3. Szakmai alkotó tevékenység</t>
  </si>
  <si>
    <t>Tudományosan megalapozott, benyújtott szakmai koncepció, terv</t>
  </si>
  <si>
    <t>0-10</t>
  </si>
  <si>
    <t>Szabadalom, újítás</t>
  </si>
  <si>
    <t>- szabadalom</t>
  </si>
  <si>
    <t>- újítás</t>
  </si>
  <si>
    <t>- új tantárgy</t>
  </si>
  <si>
    <t>- új szakirány</t>
  </si>
  <si>
    <t>- új szak</t>
  </si>
  <si>
    <t>Szabványosítás, szabályzatkidolgozás, terminológia kidolgozás</t>
  </si>
  <si>
    <t>Szervezetfejlesztés</t>
  </si>
  <si>
    <t>0-4</t>
  </si>
  <si>
    <t>0-6</t>
  </si>
  <si>
    <t>Elfogadott kutatás-fejlesztési pályázatok, elnyert kutatási források</t>
  </si>
  <si>
    <t>8.</t>
  </si>
  <si>
    <t xml:space="preserve">A minőségbiztosítási rendszer továbbfejlesztése
</t>
  </si>
  <si>
    <r>
      <t>Képzésfejlesztés a felsőoktatás korszerűsítésében</t>
    </r>
    <r>
      <rPr>
        <i/>
        <sz val="11"/>
        <rFont val="Calibri"/>
        <family val="2"/>
        <charset val="238"/>
        <scheme val="minor"/>
      </rPr>
      <t xml:space="preserve"> (1)</t>
    </r>
  </si>
  <si>
    <t>4. Tudományos szakmai közéleti tevékenység</t>
  </si>
  <si>
    <t>Tudományos és szakmai testületi tagság</t>
  </si>
  <si>
    <t>- MTA köztestületi tagság</t>
  </si>
  <si>
    <t>- MTA bizottsági/albizottsági tagság</t>
  </si>
  <si>
    <t>- MTA bizottsági/albizottsági tisztség</t>
  </si>
  <si>
    <t>- országos tud. társasági és más tud. testületi  tagság</t>
  </si>
  <si>
    <t>- országos tud. társasági és más tud. testületi tisztség</t>
  </si>
  <si>
    <t>- intézményi, kari tud. testületi tagság</t>
  </si>
  <si>
    <t>- intézményi, kari tud. testületi tisztség</t>
  </si>
  <si>
    <t>Tud. konferencia, tanácskozás szervezése</t>
  </si>
  <si>
    <t>Tud. kiadvány szerkesztőbizottsági tagság</t>
  </si>
  <si>
    <t>- MTA A, B és C kategóriás folyóirat (db)</t>
  </si>
  <si>
    <t>- más tudományos folyóirat (db)</t>
  </si>
  <si>
    <t>Más felsőoktatási és kutatási szervezeti tagság (db) (max. 20 pont)</t>
  </si>
  <si>
    <t>Részvétel tud. eljárásban</t>
  </si>
  <si>
    <t>- opponens (fő)</t>
  </si>
  <si>
    <t>- bíráló bizottsági elnök (fő)</t>
  </si>
  <si>
    <t>- bíráló bizottsági titkár, tag (fő)</t>
  </si>
  <si>
    <t>Tud. szakmai kitüntetések, díjak, ösztöndíjak (db) (max. 30 pont)</t>
  </si>
  <si>
    <t>Tud. szakmai interjú országos médiában, sajtóban (db)
(max. 10 pont)</t>
  </si>
  <si>
    <t>(1) Alapképzésben (BSc), mesterképzésben (MSc), doktori (PhD) képzésben és szakirányú továbbképzésben.</t>
  </si>
  <si>
    <t>- az értékelési időszak során végzett oktatás (félév) ~ min. 12</t>
  </si>
  <si>
    <t>Lektorált folyóiratcikkek</t>
  </si>
  <si>
    <t>- idegen nyelvű, egyéb folyóirat</t>
  </si>
  <si>
    <t>- magyar nyelvű, egyéb folyóirat</t>
  </si>
  <si>
    <t>- idegen nyelvű, MTA folyóiratlista A-B kategória</t>
  </si>
  <si>
    <t>- idegen nyelvű, MTA folyóiratlista C-D kategória</t>
  </si>
  <si>
    <t>- magyar nyelvű, MTA folyóiratlista A-B kategória</t>
  </si>
  <si>
    <t>- magyar nyelvű, MTA folyóiratlista C-D kategória</t>
  </si>
  <si>
    <r>
      <t>Tantárgy, szakirány és szakfelelősség</t>
    </r>
    <r>
      <rPr>
        <i/>
        <sz val="11"/>
        <rFont val="Calibri"/>
        <family val="2"/>
        <charset val="238"/>
        <scheme val="minor"/>
      </rPr>
      <t xml:space="preserve"> (1) (max. 40 pont)</t>
    </r>
  </si>
  <si>
    <t>Külföldi idegen nyelvű oktatási tapasztalat</t>
  </si>
  <si>
    <t>- meghívott előadó külföldi felsőoktatási intézményben (félév, legalább 10 óra)</t>
  </si>
  <si>
    <t>- Erasmus, ICM, egyéb nemzetközi mobilitásban óratartás (min. 8 óra/mobilitás)</t>
  </si>
  <si>
    <r>
      <t>Szakdolgozat, diplomamunka</t>
    </r>
    <r>
      <rPr>
        <i/>
        <sz val="11"/>
        <rFont val="Calibri"/>
        <family val="2"/>
        <charset val="238"/>
        <scheme val="minor"/>
      </rPr>
      <t xml:space="preserve"> (1) (max. 40 pont)</t>
    </r>
  </si>
  <si>
    <t>- OTDK különdíj témavezetése (fő)</t>
  </si>
  <si>
    <t>- ITDK különdíj témavezetése (fő)</t>
  </si>
  <si>
    <t>- az életút során oktatott órák száma ~ oktatók: min. 800, kutatók: min. 250 tanóra</t>
  </si>
  <si>
    <t>Q-s közlemények</t>
  </si>
  <si>
    <t>- Q1-Q2 kategória</t>
  </si>
  <si>
    <t>- Q3-Q4 kategória</t>
  </si>
  <si>
    <r>
      <t xml:space="preserve">- MTA listás folyóiratokban </t>
    </r>
    <r>
      <rPr>
        <i/>
        <sz val="11"/>
        <rFont val="Calibri"/>
        <family val="2"/>
        <charset val="238"/>
        <scheme val="minor"/>
      </rPr>
      <t>(2)</t>
    </r>
    <r>
      <rPr>
        <sz val="11"/>
        <rFont val="Calibri"/>
        <family val="2"/>
        <charset val="238"/>
        <scheme val="minor"/>
      </rPr>
      <t xml:space="preserve"> megjelent publikációk száma ~ min. 5</t>
    </r>
  </si>
  <si>
    <t>- fokozatszerzés után megjelent publikációk száma ~ min. 8</t>
  </si>
  <si>
    <t>- idegen nyelvű publikációk száma ~ min. 5</t>
  </si>
  <si>
    <t>- Hirsch index száma ~ min. 5</t>
  </si>
  <si>
    <t>- technológiafejlesztés</t>
  </si>
  <si>
    <t>Szakmai szerkesztői, lektori tevékenység</t>
  </si>
  <si>
    <t>- folyóirat, könyvfejezet idegen nyelven</t>
  </si>
  <si>
    <t>- folyóirat, könyvfejezet magyar nyelven</t>
  </si>
  <si>
    <t>- könyv idegen nyelven</t>
  </si>
  <si>
    <t>- könyv magyar nyelven</t>
  </si>
  <si>
    <t>- szervezőbizottság vezetése, szervezése (rendezvény)</t>
  </si>
  <si>
    <t>- szervezőbizottsági tagság, szervezése (rendezvény)</t>
  </si>
  <si>
    <t>Konferencia előadás (max. 20 pont)</t>
  </si>
  <si>
    <t>- külföldön idegen nyelven</t>
  </si>
  <si>
    <t>- magyar nyelven és/vagy Magyarországon</t>
  </si>
  <si>
    <t>- szigorlati bizottsági elnök, titkár, tag (fő)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</si>
</sst>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i/>
      <sz val="14"/>
      <name val="Calibri Light"/>
      <family val="1"/>
      <charset val="238"/>
      <scheme val="maj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b/>
      <i/>
      <sz val="14"/>
      <name val="Cambria"/>
      <family val="1"/>
      <charset val="238"/>
    </font>
    <font>
      <b/>
      <i/>
      <sz val="10"/>
      <name val="Calibri"/>
      <family val="2"/>
      <charset val="238"/>
    </font>
    <font>
      <b/>
      <i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horizontal="center" vertical="top"/>
    </xf>
    <xf numFmtId="0" fontId="2" fillId="0" borderId="2" xfId="0" applyFont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center" vertical="top"/>
    </xf>
    <xf numFmtId="0" fontId="2" fillId="0" borderId="3" xfId="0" applyFont="1" applyBorder="1" applyAlignment="1" applyProtection="1">
      <alignment horizontal="center" vertical="top"/>
    </xf>
    <xf numFmtId="0" fontId="2" fillId="0" borderId="3" xfId="0" quotePrefix="1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horizontal="center" vertical="top" wrapText="1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</xf>
    <xf numFmtId="0" fontId="2" fillId="0" borderId="3" xfId="0" quotePrefix="1" applyFont="1" applyBorder="1" applyAlignment="1" applyProtection="1">
      <alignment vertical="top"/>
    </xf>
    <xf numFmtId="0" fontId="2" fillId="3" borderId="3" xfId="0" applyFont="1" applyFill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</xf>
    <xf numFmtId="0" fontId="2" fillId="0" borderId="4" xfId="0" quotePrefix="1" applyFont="1" applyBorder="1" applyAlignment="1" applyProtection="1">
      <alignment vertical="top"/>
    </xf>
    <xf numFmtId="0" fontId="2" fillId="3" borderId="4" xfId="0" applyFont="1" applyFill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vertical="top"/>
    </xf>
    <xf numFmtId="0" fontId="6" fillId="0" borderId="1" xfId="0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top"/>
    </xf>
    <xf numFmtId="0" fontId="2" fillId="0" borderId="8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vertical="top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0" borderId="2" xfId="0" quotePrefix="1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top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2" fillId="0" borderId="1" xfId="0" quotePrefix="1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quotePrefix="1" applyFont="1" applyBorder="1" applyAlignment="1" applyProtection="1">
      <alignment vertical="top" wrapText="1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1" fillId="3" borderId="3" xfId="0" applyFont="1" applyFill="1" applyBorder="1" applyAlignment="1" applyProtection="1">
      <alignment horizontal="center" vertical="top"/>
      <protection locked="0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0" fontId="11" fillId="0" borderId="0" xfId="0" applyFont="1" applyBorder="1" applyAlignment="1">
      <alignment wrapText="1"/>
    </xf>
    <xf numFmtId="0" fontId="15" fillId="3" borderId="4" xfId="0" applyFont="1" applyFill="1" applyBorder="1" applyAlignment="1" applyProtection="1">
      <alignment horizontal="center" vertical="top"/>
      <protection locked="0"/>
    </xf>
    <xf numFmtId="0" fontId="15" fillId="0" borderId="0" xfId="0" applyFont="1" applyAlignment="1">
      <alignment horizontal="center" vertical="center"/>
    </xf>
    <xf numFmtId="0" fontId="2" fillId="0" borderId="8" xfId="0" applyFont="1" applyBorder="1" applyAlignment="1" applyProtection="1">
      <alignment horizontal="left" vertical="center"/>
    </xf>
    <xf numFmtId="49" fontId="14" fillId="0" borderId="0" xfId="0" applyNumberFormat="1" applyFont="1" applyAlignment="1">
      <alignment horizontal="center"/>
    </xf>
    <xf numFmtId="0" fontId="11" fillId="3" borderId="4" xfId="0" applyFont="1" applyFill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</xf>
    <xf numFmtId="0" fontId="2" fillId="0" borderId="3" xfId="0" quotePrefix="1" applyFont="1" applyFill="1" applyBorder="1" applyAlignment="1" applyProtection="1">
      <alignment vertical="top"/>
    </xf>
    <xf numFmtId="0" fontId="2" fillId="0" borderId="4" xfId="0" quotePrefix="1" applyFont="1" applyFill="1" applyBorder="1" applyAlignment="1" applyProtection="1">
      <alignment vertical="top"/>
    </xf>
    <xf numFmtId="0" fontId="6" fillId="0" borderId="1" xfId="0" applyFont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2" fillId="0" borderId="3" xfId="0" quotePrefix="1" applyFont="1" applyBorder="1" applyAlignment="1">
      <alignment vertical="top"/>
    </xf>
    <xf numFmtId="0" fontId="3" fillId="0" borderId="5" xfId="0" applyFont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6" fillId="0" borderId="3" xfId="0" quotePrefix="1" applyFont="1" applyBorder="1" applyAlignment="1">
      <alignment vertical="top"/>
    </xf>
    <xf numFmtId="0" fontId="2" fillId="0" borderId="3" xfId="0" applyFont="1" applyBorder="1" applyAlignment="1" applyProtection="1">
      <alignment horizontal="center" vertical="top"/>
    </xf>
    <xf numFmtId="0" fontId="2" fillId="0" borderId="4" xfId="0" applyFont="1" applyBorder="1" applyAlignment="1" applyProtection="1">
      <alignment horizontal="center" vertical="top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top"/>
      <protection locked="0"/>
    </xf>
    <xf numFmtId="0" fontId="2" fillId="0" borderId="2" xfId="0" quotePrefix="1" applyFont="1" applyFill="1" applyBorder="1" applyAlignment="1" applyProtection="1">
      <alignment vertical="top"/>
    </xf>
    <xf numFmtId="0" fontId="2" fillId="0" borderId="3" xfId="0" quotePrefix="1" applyFont="1" applyFill="1" applyBorder="1" applyAlignment="1" applyProtection="1">
      <alignment horizontal="center" vertical="center"/>
    </xf>
    <xf numFmtId="0" fontId="2" fillId="0" borderId="4" xfId="0" quotePrefix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top"/>
    </xf>
    <xf numFmtId="0" fontId="2" fillId="0" borderId="3" xfId="0" applyFont="1" applyBorder="1" applyAlignment="1" applyProtection="1">
      <alignment horizontal="center" vertical="top"/>
    </xf>
    <xf numFmtId="0" fontId="2" fillId="0" borderId="4" xfId="0" applyFont="1" applyBorder="1" applyAlignment="1" applyProtection="1">
      <alignment horizontal="center" vertical="top"/>
    </xf>
    <xf numFmtId="0" fontId="2" fillId="0" borderId="0" xfId="0" applyFont="1" applyAlignment="1" applyProtection="1">
      <alignment vertical="top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left" vertical="center" wrapText="1"/>
    </xf>
    <xf numFmtId="0" fontId="2" fillId="0" borderId="1" xfId="0" quotePrefix="1" applyFont="1" applyBorder="1" applyAlignment="1" applyProtection="1">
      <alignment horizontal="left" vertical="top" wrapText="1"/>
    </xf>
    <xf numFmtId="0" fontId="2" fillId="0" borderId="5" xfId="0" quotePrefix="1" applyFont="1" applyBorder="1" applyAlignment="1" applyProtection="1">
      <alignment horizontal="left" vertical="top" wrapText="1"/>
    </xf>
    <xf numFmtId="0" fontId="2" fillId="0" borderId="6" xfId="0" quotePrefix="1" applyFont="1" applyBorder="1" applyAlignment="1" applyProtection="1">
      <alignment horizontal="left" vertical="top" wrapText="1"/>
    </xf>
    <xf numFmtId="0" fontId="2" fillId="0" borderId="7" xfId="0" quotePrefix="1" applyFont="1" applyBorder="1" applyAlignment="1" applyProtection="1">
      <alignment horizontal="left" vertical="top" wrapText="1"/>
    </xf>
    <xf numFmtId="0" fontId="3" fillId="0" borderId="8" xfId="0" applyFont="1" applyBorder="1" applyAlignment="1" applyProtection="1">
      <alignment horizontal="left" vertic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6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top" wrapText="1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/>
  </sheetViews>
  <sheetFormatPr defaultRowHeight="14.4" x14ac:dyDescent="0.3"/>
  <cols>
    <col min="1" max="1" width="4.6640625" customWidth="1" collapsed="1"/>
    <col min="2" max="2" width="40.6640625" customWidth="1" collapsed="1"/>
    <col min="3" max="6" width="9.6640625" customWidth="1" collapsed="1"/>
  </cols>
  <sheetData>
    <row r="1" spans="1:6" ht="31.95" customHeight="1" x14ac:dyDescent="0.3">
      <c r="A1" s="26" t="s">
        <v>24</v>
      </c>
      <c r="B1" s="2"/>
      <c r="C1" s="27"/>
      <c r="D1" s="28"/>
      <c r="E1" s="27" t="s">
        <v>25</v>
      </c>
      <c r="F1" s="29"/>
    </row>
    <row r="2" spans="1:6" ht="16.2" customHeight="1" x14ac:dyDescent="0.3">
      <c r="A2" s="1"/>
      <c r="B2" s="2"/>
      <c r="C2" s="2"/>
      <c r="D2" s="30"/>
      <c r="E2" s="31"/>
      <c r="F2" s="2"/>
    </row>
    <row r="3" spans="1:6" ht="28.8" x14ac:dyDescent="0.3">
      <c r="A3" s="23" t="s">
        <v>26</v>
      </c>
      <c r="B3" s="24" t="s">
        <v>27</v>
      </c>
      <c r="C3" s="23" t="s">
        <v>28</v>
      </c>
      <c r="D3" s="5" t="s">
        <v>29</v>
      </c>
      <c r="E3" s="5" t="s">
        <v>30</v>
      </c>
      <c r="F3" s="5" t="s">
        <v>4</v>
      </c>
    </row>
    <row r="4" spans="1:6" ht="31.95" customHeight="1" x14ac:dyDescent="0.3">
      <c r="A4" s="32" t="s">
        <v>5</v>
      </c>
      <c r="B4" s="33" t="s">
        <v>31</v>
      </c>
      <c r="C4" s="34">
        <f>MIN(100,Oktatás!E25)</f>
        <v>0</v>
      </c>
      <c r="D4" s="34">
        <v>0.4</v>
      </c>
      <c r="E4" s="35">
        <v>0.1</v>
      </c>
      <c r="F4" s="36">
        <f>IF($F$1="I",C4*D4,IF($F$1="N",C4*E4,0))</f>
        <v>0</v>
      </c>
    </row>
    <row r="5" spans="1:6" ht="31.95" customHeight="1" x14ac:dyDescent="0.3">
      <c r="A5" s="32" t="s">
        <v>10</v>
      </c>
      <c r="B5" s="33" t="s">
        <v>32</v>
      </c>
      <c r="C5" s="34">
        <f>MIN(100,Publikáció!E23)</f>
        <v>0</v>
      </c>
      <c r="D5" s="34">
        <v>0.3</v>
      </c>
      <c r="E5" s="35">
        <v>0.4</v>
      </c>
      <c r="F5" s="36">
        <f>IF($F$1="I",C5*D5,IF($F$1="N",C5*E5,0))</f>
        <v>0</v>
      </c>
    </row>
    <row r="6" spans="1:6" ht="31.95" customHeight="1" x14ac:dyDescent="0.3">
      <c r="A6" s="32" t="s">
        <v>11</v>
      </c>
      <c r="B6" s="33" t="s">
        <v>33</v>
      </c>
      <c r="C6" s="34">
        <f>MIN(100,'Szakmai alkotó'!E21)</f>
        <v>0</v>
      </c>
      <c r="D6" s="34">
        <v>0.2</v>
      </c>
      <c r="E6" s="35">
        <v>0.25</v>
      </c>
      <c r="F6" s="36">
        <f>IF($F$1="I",C6*D6,IF($F$1="N",C6*E6,0))</f>
        <v>0</v>
      </c>
    </row>
    <row r="7" spans="1:6" ht="31.95" customHeight="1" x14ac:dyDescent="0.3">
      <c r="A7" s="32" t="s">
        <v>12</v>
      </c>
      <c r="B7" s="33" t="s">
        <v>34</v>
      </c>
      <c r="C7" s="34">
        <f>MIN(100,'Tud. közélet'!E28)</f>
        <v>0</v>
      </c>
      <c r="D7" s="34">
        <v>0.1</v>
      </c>
      <c r="E7" s="35">
        <v>0.25</v>
      </c>
      <c r="F7" s="36">
        <f>IF($F$1="I",C7*D7,IF($F$1="N",C7*E7,0))</f>
        <v>0</v>
      </c>
    </row>
    <row r="8" spans="1:6" ht="30" customHeight="1" x14ac:dyDescent="0.3">
      <c r="A8" s="84" t="s">
        <v>19</v>
      </c>
      <c r="B8" s="84"/>
      <c r="C8" s="84"/>
      <c r="D8" s="84"/>
      <c r="E8" s="84"/>
      <c r="F8" s="20">
        <f>F4+F5+F6+F7</f>
        <v>0</v>
      </c>
    </row>
    <row r="9" spans="1:6" ht="30" customHeight="1" x14ac:dyDescent="0.3">
      <c r="A9" s="85" t="str">
        <f>"Minimumkövetelményeknek " &amp; IF(AND(F8&gt;49,Oktatás!E27,Publikáció!E25),"megfelel","nem felel meg")</f>
        <v>Minimumkövetelményeknek nem felel meg</v>
      </c>
      <c r="B9" s="85"/>
      <c r="C9" s="85"/>
      <c r="D9" s="85"/>
      <c r="E9" s="85"/>
      <c r="F9" s="85"/>
    </row>
  </sheetData>
  <mergeCells count="2">
    <mergeCell ref="A8:E8"/>
    <mergeCell ref="A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0" workbookViewId="0">
      <selection activeCell="A33" sqref="A33:E33"/>
    </sheetView>
  </sheetViews>
  <sheetFormatPr defaultRowHeight="14.4" x14ac:dyDescent="0.3"/>
  <cols>
    <col min="1" max="1" width="4.6640625" customWidth="1" collapsed="1"/>
    <col min="2" max="2" width="48.6640625" customWidth="1" collapsed="1"/>
    <col min="3" max="5" width="8.6640625" customWidth="1" collapsed="1"/>
  </cols>
  <sheetData>
    <row r="1" spans="1:6" ht="31.95" customHeight="1" x14ac:dyDescent="0.3">
      <c r="A1" s="26" t="s">
        <v>35</v>
      </c>
      <c r="B1" s="2"/>
      <c r="C1" s="3"/>
      <c r="D1" s="2"/>
      <c r="E1" s="2"/>
    </row>
    <row r="2" spans="1:6" ht="28.8" x14ac:dyDescent="0.3">
      <c r="A2" s="90" t="s">
        <v>36</v>
      </c>
      <c r="B2" s="91"/>
      <c r="C2" s="5" t="s">
        <v>2</v>
      </c>
      <c r="D2" s="5" t="s">
        <v>3</v>
      </c>
      <c r="E2" s="5" t="s">
        <v>4</v>
      </c>
    </row>
    <row r="3" spans="1:6" ht="28.8" x14ac:dyDescent="0.3">
      <c r="A3" s="37" t="s">
        <v>5</v>
      </c>
      <c r="B3" s="38" t="s">
        <v>58</v>
      </c>
      <c r="C3" s="34" t="s">
        <v>37</v>
      </c>
      <c r="D3" s="39"/>
      <c r="E3" s="40"/>
    </row>
    <row r="4" spans="1:6" x14ac:dyDescent="0.3">
      <c r="A4" s="86" t="s">
        <v>10</v>
      </c>
      <c r="B4" s="7" t="s">
        <v>106</v>
      </c>
      <c r="C4" s="8"/>
      <c r="D4" s="13"/>
      <c r="E4" s="92">
        <f>D5*C5+D6*C6+D7*C7</f>
        <v>0</v>
      </c>
    </row>
    <row r="5" spans="1:6" x14ac:dyDescent="0.3">
      <c r="A5" s="87"/>
      <c r="B5" s="14" t="s">
        <v>38</v>
      </c>
      <c r="C5" s="9">
        <v>1</v>
      </c>
      <c r="D5" s="15"/>
      <c r="E5" s="93"/>
      <c r="F5" s="61"/>
    </row>
    <row r="6" spans="1:6" x14ac:dyDescent="0.3">
      <c r="A6" s="87"/>
      <c r="B6" s="14" t="s">
        <v>39</v>
      </c>
      <c r="C6" s="9">
        <v>2</v>
      </c>
      <c r="D6" s="15"/>
      <c r="E6" s="93"/>
    </row>
    <row r="7" spans="1:6" x14ac:dyDescent="0.3">
      <c r="A7" s="88"/>
      <c r="B7" s="17" t="s">
        <v>40</v>
      </c>
      <c r="C7" s="16">
        <v>4</v>
      </c>
      <c r="D7" s="18"/>
      <c r="E7" s="94"/>
    </row>
    <row r="8" spans="1:6" ht="15.6" customHeight="1" x14ac:dyDescent="0.3">
      <c r="A8" s="86" t="s">
        <v>11</v>
      </c>
      <c r="B8" s="7" t="s">
        <v>107</v>
      </c>
      <c r="C8" s="8"/>
      <c r="D8" s="8"/>
      <c r="E8" s="92">
        <f>D9*C9+D10*C10</f>
        <v>0</v>
      </c>
    </row>
    <row r="9" spans="1:6" ht="28.8" x14ac:dyDescent="0.3">
      <c r="A9" s="87"/>
      <c r="B9" s="10" t="s">
        <v>108</v>
      </c>
      <c r="C9" s="53">
        <v>10</v>
      </c>
      <c r="D9" s="79"/>
      <c r="E9" s="93"/>
    </row>
    <row r="10" spans="1:6" ht="28.8" x14ac:dyDescent="0.3">
      <c r="A10" s="88"/>
      <c r="B10" s="10" t="s">
        <v>109</v>
      </c>
      <c r="C10" s="53">
        <v>5</v>
      </c>
      <c r="D10" s="79"/>
      <c r="E10" s="94"/>
    </row>
    <row r="11" spans="1:6" x14ac:dyDescent="0.3">
      <c r="A11" s="86" t="s">
        <v>12</v>
      </c>
      <c r="B11" s="19" t="s">
        <v>110</v>
      </c>
      <c r="C11" s="8"/>
      <c r="D11" s="13"/>
      <c r="E11" s="92">
        <f>MIN(40,D12*C12+D13*C13)</f>
        <v>0</v>
      </c>
    </row>
    <row r="12" spans="1:6" x14ac:dyDescent="0.3">
      <c r="A12" s="87"/>
      <c r="B12" s="14" t="s">
        <v>41</v>
      </c>
      <c r="C12" s="9">
        <v>3</v>
      </c>
      <c r="D12" s="15"/>
      <c r="E12" s="93"/>
    </row>
    <row r="13" spans="1:6" x14ac:dyDescent="0.3">
      <c r="A13" s="88"/>
      <c r="B13" s="17" t="s">
        <v>42</v>
      </c>
      <c r="C13" s="16">
        <v>1</v>
      </c>
      <c r="D13" s="18"/>
      <c r="E13" s="94"/>
    </row>
    <row r="14" spans="1:6" ht="28.8" x14ac:dyDescent="0.3">
      <c r="A14" s="37" t="s">
        <v>43</v>
      </c>
      <c r="B14" s="38" t="s">
        <v>59</v>
      </c>
      <c r="C14" s="34" t="s">
        <v>44</v>
      </c>
      <c r="D14" s="43"/>
      <c r="E14" s="72"/>
    </row>
    <row r="15" spans="1:6" x14ac:dyDescent="0.3">
      <c r="A15" s="86" t="s">
        <v>45</v>
      </c>
      <c r="B15" s="19" t="s">
        <v>46</v>
      </c>
      <c r="C15" s="8"/>
      <c r="D15" s="13"/>
      <c r="E15" s="92">
        <f>D16*C16+D17*C17+D18*C18+D19*C19+D20*C20+D21*C21</f>
        <v>0</v>
      </c>
    </row>
    <row r="16" spans="1:6" x14ac:dyDescent="0.3">
      <c r="A16" s="87"/>
      <c r="B16" s="14" t="s">
        <v>47</v>
      </c>
      <c r="C16" s="44">
        <v>7</v>
      </c>
      <c r="D16" s="15"/>
      <c r="E16" s="93"/>
    </row>
    <row r="17" spans="1:6" x14ac:dyDescent="0.3">
      <c r="A17" s="87"/>
      <c r="B17" s="14" t="s">
        <v>111</v>
      </c>
      <c r="C17" s="44">
        <v>6</v>
      </c>
      <c r="D17" s="15"/>
      <c r="E17" s="93"/>
    </row>
    <row r="18" spans="1:6" x14ac:dyDescent="0.3">
      <c r="A18" s="87"/>
      <c r="B18" s="14" t="s">
        <v>48</v>
      </c>
      <c r="C18" s="44">
        <v>5</v>
      </c>
      <c r="D18" s="15"/>
      <c r="E18" s="93"/>
    </row>
    <row r="19" spans="1:6" x14ac:dyDescent="0.3">
      <c r="A19" s="87"/>
      <c r="B19" s="14" t="s">
        <v>112</v>
      </c>
      <c r="C19" s="44">
        <v>4</v>
      </c>
      <c r="D19" s="15"/>
      <c r="E19" s="93"/>
    </row>
    <row r="20" spans="1:6" x14ac:dyDescent="0.3">
      <c r="A20" s="87"/>
      <c r="B20" s="14" t="s">
        <v>49</v>
      </c>
      <c r="C20" s="9">
        <v>3</v>
      </c>
      <c r="D20" s="57"/>
      <c r="E20" s="93"/>
      <c r="F20" s="66"/>
    </row>
    <row r="21" spans="1:6" x14ac:dyDescent="0.3">
      <c r="A21" s="88"/>
      <c r="B21" s="17" t="s">
        <v>42</v>
      </c>
      <c r="C21" s="16">
        <v>1</v>
      </c>
      <c r="D21" s="67"/>
      <c r="E21" s="94"/>
    </row>
    <row r="22" spans="1:6" x14ac:dyDescent="0.3">
      <c r="A22" s="86" t="s">
        <v>50</v>
      </c>
      <c r="B22" s="19" t="s">
        <v>51</v>
      </c>
      <c r="C22" s="8"/>
      <c r="D22" s="13"/>
      <c r="E22" s="92">
        <f>D23*C23+D24*C24</f>
        <v>0</v>
      </c>
    </row>
    <row r="23" spans="1:6" x14ac:dyDescent="0.3">
      <c r="A23" s="87"/>
      <c r="B23" s="14" t="s">
        <v>52</v>
      </c>
      <c r="C23" s="44">
        <v>8</v>
      </c>
      <c r="D23" s="15"/>
      <c r="E23" s="93"/>
    </row>
    <row r="24" spans="1:6" x14ac:dyDescent="0.3">
      <c r="A24" s="88"/>
      <c r="B24" s="17" t="s">
        <v>53</v>
      </c>
      <c r="C24" s="16">
        <v>5</v>
      </c>
      <c r="D24" s="18"/>
      <c r="E24" s="94"/>
    </row>
    <row r="25" spans="1:6" ht="30" customHeight="1" x14ac:dyDescent="0.3">
      <c r="A25" s="95" t="s">
        <v>19</v>
      </c>
      <c r="B25" s="96"/>
      <c r="C25" s="96"/>
      <c r="D25" s="97"/>
      <c r="E25" s="20">
        <f>E3+E4+E8+E11+E14+E15+E22</f>
        <v>0</v>
      </c>
    </row>
    <row r="26" spans="1:6" ht="18" x14ac:dyDescent="0.3">
      <c r="A26" s="45"/>
      <c r="B26" s="45"/>
      <c r="C26" s="45"/>
      <c r="D26" s="45"/>
      <c r="E26" s="4"/>
    </row>
    <row r="27" spans="1:6" ht="18" customHeight="1" x14ac:dyDescent="0.3">
      <c r="A27" s="98" t="s">
        <v>20</v>
      </c>
      <c r="B27" s="98"/>
      <c r="C27" s="98"/>
      <c r="D27" s="98"/>
      <c r="E27" s="46" t="b">
        <f>AND((E28&gt;=12),IF(Összegzés!E5="I",E29&gt;=450,E29&gt;=50),(E25&gt;=50))</f>
        <v>0</v>
      </c>
    </row>
    <row r="28" spans="1:6" x14ac:dyDescent="0.3">
      <c r="A28" s="99" t="s">
        <v>98</v>
      </c>
      <c r="B28" s="99"/>
      <c r="C28" s="99"/>
      <c r="D28" s="99"/>
      <c r="E28" s="47"/>
    </row>
    <row r="29" spans="1:6" x14ac:dyDescent="0.3">
      <c r="A29" s="100" t="s">
        <v>113</v>
      </c>
      <c r="B29" s="101"/>
      <c r="C29" s="101"/>
      <c r="D29" s="102"/>
      <c r="E29" s="47"/>
    </row>
    <row r="30" spans="1:6" x14ac:dyDescent="0.3">
      <c r="A30" s="2"/>
      <c r="B30" s="2"/>
      <c r="C30" s="3"/>
      <c r="D30" s="2"/>
      <c r="E30" s="2"/>
    </row>
    <row r="31" spans="1:6" x14ac:dyDescent="0.3">
      <c r="A31" s="2" t="s">
        <v>54</v>
      </c>
      <c r="B31" s="2"/>
      <c r="C31" s="3"/>
      <c r="D31" s="2"/>
      <c r="E31" s="2"/>
    </row>
    <row r="32" spans="1:6" ht="30" customHeight="1" x14ac:dyDescent="0.3">
      <c r="A32" s="89" t="s">
        <v>55</v>
      </c>
      <c r="B32" s="89"/>
      <c r="C32" s="89"/>
      <c r="D32" s="89"/>
      <c r="E32" s="89"/>
    </row>
    <row r="33" spans="1:5" ht="30" customHeight="1" x14ac:dyDescent="0.3">
      <c r="A33" s="89" t="s">
        <v>56</v>
      </c>
      <c r="B33" s="89"/>
      <c r="C33" s="89"/>
      <c r="D33" s="89"/>
      <c r="E33" s="89"/>
    </row>
    <row r="34" spans="1:5" x14ac:dyDescent="0.3">
      <c r="A34" s="89" t="s">
        <v>57</v>
      </c>
      <c r="B34" s="89"/>
      <c r="C34" s="89"/>
      <c r="D34" s="89"/>
      <c r="E34" s="89"/>
    </row>
  </sheetData>
  <mergeCells count="18">
    <mergeCell ref="A15:A21"/>
    <mergeCell ref="A11:A13"/>
    <mergeCell ref="A8:A10"/>
    <mergeCell ref="A4:A7"/>
    <mergeCell ref="A34:E34"/>
    <mergeCell ref="A2:B2"/>
    <mergeCell ref="E4:E7"/>
    <mergeCell ref="E11:E13"/>
    <mergeCell ref="E15:E21"/>
    <mergeCell ref="E22:E24"/>
    <mergeCell ref="A25:D25"/>
    <mergeCell ref="A27:D27"/>
    <mergeCell ref="A28:D28"/>
    <mergeCell ref="A29:D29"/>
    <mergeCell ref="A32:E32"/>
    <mergeCell ref="A33:E33"/>
    <mergeCell ref="E8:E10"/>
    <mergeCell ref="A22:A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/>
  </sheetViews>
  <sheetFormatPr defaultRowHeight="14.4" x14ac:dyDescent="0.3"/>
  <cols>
    <col min="1" max="1" width="4.6640625" customWidth="1" collapsed="1"/>
    <col min="2" max="2" width="48.6640625" customWidth="1" collapsed="1"/>
    <col min="3" max="5" width="8.6640625" customWidth="1" collapsed="1"/>
  </cols>
  <sheetData>
    <row r="1" spans="1:6" ht="31.95" customHeight="1" x14ac:dyDescent="0.3">
      <c r="A1" s="26" t="s">
        <v>0</v>
      </c>
      <c r="B1" s="2"/>
      <c r="C1" s="3"/>
      <c r="D1" s="2"/>
      <c r="E1" s="2"/>
    </row>
    <row r="2" spans="1:6" ht="28.8" x14ac:dyDescent="0.3">
      <c r="A2" s="90" t="s">
        <v>1</v>
      </c>
      <c r="B2" s="91"/>
      <c r="C2" s="5" t="s">
        <v>2</v>
      </c>
      <c r="D2" s="5" t="s">
        <v>3</v>
      </c>
      <c r="E2" s="5" t="s">
        <v>4</v>
      </c>
      <c r="F2" s="75"/>
    </row>
    <row r="3" spans="1:6" x14ac:dyDescent="0.3">
      <c r="A3" s="86" t="s">
        <v>5</v>
      </c>
      <c r="B3" s="7" t="s">
        <v>6</v>
      </c>
      <c r="C3" s="8"/>
      <c r="D3" s="8"/>
      <c r="E3" s="92">
        <f>C4*D4+C5*D5+C6*D6</f>
        <v>0</v>
      </c>
      <c r="F3" s="60"/>
    </row>
    <row r="4" spans="1:6" x14ac:dyDescent="0.3">
      <c r="A4" s="87"/>
      <c r="B4" s="10" t="s">
        <v>7</v>
      </c>
      <c r="C4" s="11">
        <v>8</v>
      </c>
      <c r="D4" s="12"/>
      <c r="E4" s="93"/>
      <c r="F4" s="60"/>
    </row>
    <row r="5" spans="1:6" x14ac:dyDescent="0.3">
      <c r="A5" s="87"/>
      <c r="B5" s="10" t="s">
        <v>8</v>
      </c>
      <c r="C5" s="11">
        <v>6</v>
      </c>
      <c r="D5" s="12"/>
      <c r="E5" s="93"/>
      <c r="F5" s="64"/>
    </row>
    <row r="6" spans="1:6" x14ac:dyDescent="0.3">
      <c r="A6" s="88"/>
      <c r="B6" s="10" t="s">
        <v>9</v>
      </c>
      <c r="C6" s="11">
        <v>4</v>
      </c>
      <c r="D6" s="12"/>
      <c r="E6" s="93"/>
      <c r="F6" s="60"/>
    </row>
    <row r="7" spans="1:6" x14ac:dyDescent="0.3">
      <c r="A7" s="86" t="s">
        <v>10</v>
      </c>
      <c r="B7" s="7" t="s">
        <v>99</v>
      </c>
      <c r="C7" s="8"/>
      <c r="D7" s="13"/>
      <c r="E7" s="92">
        <f>D8*C8+D9*C9+C10*D10+C11*D11+C12*D12+D13*C13</f>
        <v>0</v>
      </c>
      <c r="F7" s="56"/>
    </row>
    <row r="8" spans="1:6" ht="15.6" x14ac:dyDescent="0.3">
      <c r="A8" s="87"/>
      <c r="B8" s="76" t="s">
        <v>102</v>
      </c>
      <c r="C8" s="9">
        <v>8</v>
      </c>
      <c r="D8" s="15"/>
      <c r="E8" s="93"/>
      <c r="F8" s="64"/>
    </row>
    <row r="9" spans="1:6" ht="15.6" x14ac:dyDescent="0.3">
      <c r="A9" s="87"/>
      <c r="B9" s="76" t="s">
        <v>103</v>
      </c>
      <c r="C9" s="9">
        <v>5</v>
      </c>
      <c r="D9" s="15"/>
      <c r="E9" s="93"/>
      <c r="F9" s="64"/>
    </row>
    <row r="10" spans="1:6" x14ac:dyDescent="0.3">
      <c r="A10" s="87"/>
      <c r="B10" s="73" t="s">
        <v>100</v>
      </c>
      <c r="C10" s="68">
        <v>5</v>
      </c>
      <c r="D10" s="15"/>
      <c r="E10" s="93"/>
      <c r="F10" s="64"/>
    </row>
    <row r="11" spans="1:6" ht="15.6" x14ac:dyDescent="0.3">
      <c r="A11" s="87"/>
      <c r="B11" s="76" t="s">
        <v>104</v>
      </c>
      <c r="C11" s="68">
        <v>5</v>
      </c>
      <c r="D11" s="15"/>
      <c r="E11" s="93"/>
      <c r="F11" s="64"/>
    </row>
    <row r="12" spans="1:6" ht="15.6" x14ac:dyDescent="0.3">
      <c r="A12" s="87"/>
      <c r="B12" s="76" t="s">
        <v>105</v>
      </c>
      <c r="C12" s="68">
        <v>3</v>
      </c>
      <c r="D12" s="15"/>
      <c r="E12" s="93"/>
      <c r="F12" s="64"/>
    </row>
    <row r="13" spans="1:6" x14ac:dyDescent="0.3">
      <c r="A13" s="88"/>
      <c r="B13" s="73" t="s">
        <v>101</v>
      </c>
      <c r="C13" s="16">
        <v>3</v>
      </c>
      <c r="D13" s="63"/>
      <c r="E13" s="94"/>
      <c r="F13" s="64"/>
    </row>
    <row r="14" spans="1:6" ht="15" customHeight="1" x14ac:dyDescent="0.3">
      <c r="A14" s="86" t="s">
        <v>11</v>
      </c>
      <c r="B14" s="19" t="s">
        <v>13</v>
      </c>
      <c r="C14" s="8"/>
      <c r="D14" s="13"/>
      <c r="E14" s="92">
        <f>D15*C15+D16*C16+D17*C17+D18*C18++D19*C19</f>
        <v>0</v>
      </c>
      <c r="F14" s="56"/>
    </row>
    <row r="15" spans="1:6" ht="15" customHeight="1" x14ac:dyDescent="0.3">
      <c r="A15" s="87"/>
      <c r="B15" s="69" t="s">
        <v>14</v>
      </c>
      <c r="C15" s="9">
        <v>4</v>
      </c>
      <c r="D15" s="15"/>
      <c r="E15" s="93"/>
      <c r="F15" s="56"/>
    </row>
    <row r="16" spans="1:6" ht="15" customHeight="1" x14ac:dyDescent="0.3">
      <c r="A16" s="87"/>
      <c r="B16" s="69" t="s">
        <v>15</v>
      </c>
      <c r="C16" s="9">
        <v>2</v>
      </c>
      <c r="D16" s="15"/>
      <c r="E16" s="93"/>
      <c r="F16" s="56"/>
    </row>
    <row r="17" spans="1:7" ht="15" customHeight="1" x14ac:dyDescent="0.3">
      <c r="A17" s="87"/>
      <c r="B17" s="69" t="s">
        <v>16</v>
      </c>
      <c r="C17" s="9">
        <v>1</v>
      </c>
      <c r="D17" s="15"/>
      <c r="E17" s="93"/>
      <c r="F17" s="56"/>
    </row>
    <row r="18" spans="1:7" x14ac:dyDescent="0.3">
      <c r="A18" s="87"/>
      <c r="B18" s="69" t="s">
        <v>17</v>
      </c>
      <c r="C18" s="9">
        <v>0.5</v>
      </c>
      <c r="D18" s="15"/>
      <c r="E18" s="93"/>
      <c r="F18" s="56"/>
    </row>
    <row r="19" spans="1:7" x14ac:dyDescent="0.3">
      <c r="A19" s="88"/>
      <c r="B19" s="70" t="s">
        <v>18</v>
      </c>
      <c r="C19" s="16">
        <v>1</v>
      </c>
      <c r="D19" s="18"/>
      <c r="E19" s="94"/>
      <c r="F19" s="64"/>
    </row>
    <row r="20" spans="1:7" ht="15.6" customHeight="1" x14ac:dyDescent="0.3">
      <c r="A20" s="86" t="s">
        <v>12</v>
      </c>
      <c r="B20" s="81" t="s">
        <v>114</v>
      </c>
      <c r="C20" s="8"/>
      <c r="D20" s="8"/>
      <c r="E20" s="92">
        <f>D21*C21+D22*C22</f>
        <v>0</v>
      </c>
      <c r="F20" s="64"/>
    </row>
    <row r="21" spans="1:7" ht="15.6" customHeight="1" x14ac:dyDescent="0.3">
      <c r="A21" s="87"/>
      <c r="B21" s="69" t="s">
        <v>115</v>
      </c>
      <c r="C21" s="77">
        <v>10</v>
      </c>
      <c r="D21" s="15"/>
      <c r="E21" s="93"/>
      <c r="F21" s="64"/>
    </row>
    <row r="22" spans="1:7" ht="15.6" customHeight="1" x14ac:dyDescent="0.3">
      <c r="A22" s="88"/>
      <c r="B22" s="70" t="s">
        <v>116</v>
      </c>
      <c r="C22" s="78">
        <v>8</v>
      </c>
      <c r="D22" s="80"/>
      <c r="E22" s="94"/>
      <c r="F22" s="64"/>
    </row>
    <row r="23" spans="1:7" ht="18" x14ac:dyDescent="0.3">
      <c r="A23" s="106" t="s">
        <v>19</v>
      </c>
      <c r="B23" s="96"/>
      <c r="C23" s="96"/>
      <c r="D23" s="97"/>
      <c r="E23" s="71">
        <f>E3+E7+E14+E20</f>
        <v>0</v>
      </c>
      <c r="F23" s="56"/>
    </row>
    <row r="24" spans="1:7" x14ac:dyDescent="0.3">
      <c r="A24" s="2"/>
      <c r="B24" s="2"/>
      <c r="C24" s="3"/>
      <c r="D24" s="2"/>
      <c r="E24" s="2"/>
      <c r="F24" s="56"/>
    </row>
    <row r="25" spans="1:7" x14ac:dyDescent="0.3">
      <c r="A25" s="103" t="s">
        <v>20</v>
      </c>
      <c r="B25" s="103"/>
      <c r="C25" s="103"/>
      <c r="D25" s="103"/>
      <c r="E25" s="65"/>
      <c r="F25" s="56"/>
    </row>
    <row r="26" spans="1:7" ht="32.4" customHeight="1" x14ac:dyDescent="0.3">
      <c r="A26" s="100" t="s">
        <v>21</v>
      </c>
      <c r="B26" s="104"/>
      <c r="C26" s="104"/>
      <c r="D26" s="105"/>
      <c r="E26" s="21"/>
      <c r="F26" s="64"/>
    </row>
    <row r="27" spans="1:7" ht="18.600000000000001" customHeight="1" x14ac:dyDescent="0.3">
      <c r="A27" s="99" t="s">
        <v>117</v>
      </c>
      <c r="B27" s="99"/>
      <c r="C27" s="99"/>
      <c r="D27" s="99"/>
      <c r="E27" s="22"/>
      <c r="F27" s="56"/>
    </row>
    <row r="28" spans="1:7" x14ac:dyDescent="0.3">
      <c r="A28" s="100" t="s">
        <v>118</v>
      </c>
      <c r="B28" s="101"/>
      <c r="C28" s="101"/>
      <c r="D28" s="102"/>
      <c r="E28" s="22"/>
    </row>
    <row r="29" spans="1:7" x14ac:dyDescent="0.3">
      <c r="A29" s="100" t="s">
        <v>119</v>
      </c>
      <c r="B29" s="101"/>
      <c r="C29" s="101"/>
      <c r="D29" s="102"/>
      <c r="E29" s="22"/>
      <c r="F29" s="59"/>
    </row>
    <row r="30" spans="1:7" x14ac:dyDescent="0.3">
      <c r="A30" s="101" t="s">
        <v>120</v>
      </c>
      <c r="B30" s="101"/>
      <c r="C30" s="101"/>
      <c r="D30" s="102"/>
      <c r="E30" s="22"/>
      <c r="F30" s="59"/>
    </row>
    <row r="31" spans="1:7" ht="31.5" customHeight="1" x14ac:dyDescent="0.3">
      <c r="A31" s="2"/>
      <c r="B31" s="2"/>
      <c r="C31" s="3"/>
      <c r="D31" s="2"/>
      <c r="E31" s="2"/>
      <c r="F31" s="60"/>
      <c r="G31" s="62"/>
    </row>
    <row r="32" spans="1:7" x14ac:dyDescent="0.3">
      <c r="A32" s="2" t="s">
        <v>22</v>
      </c>
      <c r="B32" s="2"/>
      <c r="C32" s="3"/>
      <c r="D32" s="2"/>
      <c r="E32" s="2"/>
      <c r="F32" s="56"/>
    </row>
    <row r="33" spans="1:6" x14ac:dyDescent="0.3">
      <c r="A33" s="2" t="s">
        <v>23</v>
      </c>
      <c r="B33" s="2"/>
      <c r="C33" s="3"/>
      <c r="D33" s="2"/>
      <c r="E33" s="2"/>
      <c r="F33" s="56"/>
    </row>
    <row r="34" spans="1:6" x14ac:dyDescent="0.3">
      <c r="F34" s="56"/>
    </row>
  </sheetData>
  <mergeCells count="16">
    <mergeCell ref="A2:B2"/>
    <mergeCell ref="E3:E6"/>
    <mergeCell ref="E7:E13"/>
    <mergeCell ref="E14:E19"/>
    <mergeCell ref="E20:E22"/>
    <mergeCell ref="A30:D30"/>
    <mergeCell ref="A3:A6"/>
    <mergeCell ref="A7:A13"/>
    <mergeCell ref="A14:A19"/>
    <mergeCell ref="A20:A22"/>
    <mergeCell ref="A25:D25"/>
    <mergeCell ref="A26:D26"/>
    <mergeCell ref="A27:D27"/>
    <mergeCell ref="A28:D28"/>
    <mergeCell ref="A29:D29"/>
    <mergeCell ref="A23:D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/>
  </sheetViews>
  <sheetFormatPr defaultRowHeight="14.4" x14ac:dyDescent="0.3"/>
  <cols>
    <col min="1" max="1" width="4.6640625" customWidth="1" collapsed="1"/>
    <col min="2" max="2" width="48.6640625" customWidth="1" collapsed="1"/>
    <col min="3" max="5" width="8.6640625" customWidth="1" collapsed="1"/>
  </cols>
  <sheetData>
    <row r="1" spans="1:5" ht="31.95" customHeight="1" x14ac:dyDescent="0.3">
      <c r="A1" s="26" t="s">
        <v>60</v>
      </c>
      <c r="B1" s="2"/>
      <c r="C1" s="3"/>
      <c r="D1" s="2"/>
      <c r="E1" s="2"/>
    </row>
    <row r="2" spans="1:5" ht="28.8" x14ac:dyDescent="0.3">
      <c r="A2" s="90" t="s">
        <v>36</v>
      </c>
      <c r="B2" s="91"/>
      <c r="C2" s="5" t="s">
        <v>2</v>
      </c>
      <c r="D2" s="5" t="s">
        <v>3</v>
      </c>
      <c r="E2" s="5" t="s">
        <v>4</v>
      </c>
    </row>
    <row r="3" spans="1:5" ht="30" customHeight="1" x14ac:dyDescent="0.3">
      <c r="A3" s="6" t="s">
        <v>5</v>
      </c>
      <c r="B3" s="7" t="s">
        <v>61</v>
      </c>
      <c r="C3" s="48" t="s">
        <v>62</v>
      </c>
      <c r="D3" s="49"/>
      <c r="E3" s="50"/>
    </row>
    <row r="4" spans="1:5" x14ac:dyDescent="0.3">
      <c r="A4" s="86" t="s">
        <v>10</v>
      </c>
      <c r="B4" s="7" t="s">
        <v>63</v>
      </c>
      <c r="C4" s="8"/>
      <c r="D4" s="8"/>
      <c r="E4" s="92">
        <f>D5*C5+D6*C6+D7*C7</f>
        <v>0</v>
      </c>
    </row>
    <row r="5" spans="1:5" x14ac:dyDescent="0.3">
      <c r="A5" s="87"/>
      <c r="B5" s="14" t="s">
        <v>64</v>
      </c>
      <c r="C5" s="9">
        <v>10</v>
      </c>
      <c r="D5" s="15"/>
      <c r="E5" s="93"/>
    </row>
    <row r="6" spans="1:5" x14ac:dyDescent="0.3">
      <c r="A6" s="87"/>
      <c r="B6" s="14" t="s">
        <v>121</v>
      </c>
      <c r="C6" s="77">
        <v>4</v>
      </c>
      <c r="D6" s="15"/>
      <c r="E6" s="93"/>
    </row>
    <row r="7" spans="1:5" x14ac:dyDescent="0.3">
      <c r="A7" s="88"/>
      <c r="B7" s="17" t="s">
        <v>65</v>
      </c>
      <c r="C7" s="16">
        <v>2</v>
      </c>
      <c r="D7" s="18"/>
      <c r="E7" s="94"/>
    </row>
    <row r="8" spans="1:5" x14ac:dyDescent="0.3">
      <c r="A8" s="86" t="s">
        <v>11</v>
      </c>
      <c r="B8" s="19" t="s">
        <v>76</v>
      </c>
      <c r="C8" s="8"/>
      <c r="D8" s="8"/>
      <c r="E8" s="92">
        <f>D9*C9+D10*C10+D11*C11</f>
        <v>0</v>
      </c>
    </row>
    <row r="9" spans="1:5" x14ac:dyDescent="0.3">
      <c r="A9" s="87"/>
      <c r="B9" s="14" t="s">
        <v>66</v>
      </c>
      <c r="C9" s="9">
        <v>4</v>
      </c>
      <c r="D9" s="15"/>
      <c r="E9" s="93"/>
    </row>
    <row r="10" spans="1:5" x14ac:dyDescent="0.3">
      <c r="A10" s="87"/>
      <c r="B10" s="14" t="s">
        <v>67</v>
      </c>
      <c r="C10" s="9">
        <v>8</v>
      </c>
      <c r="D10" s="15"/>
      <c r="E10" s="93"/>
    </row>
    <row r="11" spans="1:5" x14ac:dyDescent="0.3">
      <c r="A11" s="88"/>
      <c r="B11" s="14" t="s">
        <v>68</v>
      </c>
      <c r="C11" s="9">
        <v>15</v>
      </c>
      <c r="D11" s="18"/>
      <c r="E11" s="94"/>
    </row>
    <row r="12" spans="1:5" ht="30" customHeight="1" x14ac:dyDescent="0.3">
      <c r="A12" s="6" t="s">
        <v>12</v>
      </c>
      <c r="B12" s="7" t="s">
        <v>69</v>
      </c>
      <c r="C12" s="48" t="s">
        <v>62</v>
      </c>
      <c r="D12" s="49"/>
      <c r="E12" s="50"/>
    </row>
    <row r="13" spans="1:5" ht="30" customHeight="1" x14ac:dyDescent="0.3">
      <c r="A13" s="6" t="s">
        <v>43</v>
      </c>
      <c r="B13" s="7" t="s">
        <v>70</v>
      </c>
      <c r="C13" s="48" t="s">
        <v>71</v>
      </c>
      <c r="D13" s="49"/>
      <c r="E13" s="50"/>
    </row>
    <row r="14" spans="1:5" ht="18.600000000000001" customHeight="1" x14ac:dyDescent="0.3">
      <c r="A14" s="86" t="s">
        <v>45</v>
      </c>
      <c r="B14" s="7" t="s">
        <v>122</v>
      </c>
      <c r="C14" s="49"/>
      <c r="D14" s="49"/>
      <c r="E14" s="108">
        <f>D15*C15+D16*C16+D17*C17+D18*C18</f>
        <v>0</v>
      </c>
    </row>
    <row r="15" spans="1:5" ht="18" customHeight="1" x14ac:dyDescent="0.3">
      <c r="A15" s="87"/>
      <c r="B15" s="10" t="s">
        <v>123</v>
      </c>
      <c r="C15" s="82">
        <v>4</v>
      </c>
      <c r="D15" s="15"/>
      <c r="E15" s="109"/>
    </row>
    <row r="16" spans="1:5" ht="16.8" customHeight="1" x14ac:dyDescent="0.3">
      <c r="A16" s="87"/>
      <c r="B16" s="10" t="s">
        <v>124</v>
      </c>
      <c r="C16" s="82">
        <v>2</v>
      </c>
      <c r="D16" s="15"/>
      <c r="E16" s="109"/>
    </row>
    <row r="17" spans="1:5" ht="16.8" customHeight="1" x14ac:dyDescent="0.3">
      <c r="A17" s="87"/>
      <c r="B17" s="10" t="s">
        <v>125</v>
      </c>
      <c r="C17" s="82">
        <v>6</v>
      </c>
      <c r="D17" s="15"/>
      <c r="E17" s="109"/>
    </row>
    <row r="18" spans="1:5" ht="17.399999999999999" customHeight="1" x14ac:dyDescent="0.3">
      <c r="A18" s="88"/>
      <c r="B18" s="10" t="s">
        <v>126</v>
      </c>
      <c r="C18" s="83">
        <v>3</v>
      </c>
      <c r="D18" s="18"/>
      <c r="E18" s="110"/>
    </row>
    <row r="19" spans="1:5" ht="30" customHeight="1" x14ac:dyDescent="0.3">
      <c r="A19" s="6" t="s">
        <v>50</v>
      </c>
      <c r="B19" s="7" t="s">
        <v>73</v>
      </c>
      <c r="C19" s="41">
        <v>8</v>
      </c>
      <c r="D19" s="42"/>
      <c r="E19" s="25">
        <f>C19*D19</f>
        <v>0</v>
      </c>
    </row>
    <row r="20" spans="1:5" ht="30" customHeight="1" x14ac:dyDescent="0.3">
      <c r="A20" s="37" t="s">
        <v>74</v>
      </c>
      <c r="B20" s="38" t="s">
        <v>75</v>
      </c>
      <c r="C20" s="51" t="s">
        <v>72</v>
      </c>
      <c r="D20" s="49"/>
      <c r="E20" s="40"/>
    </row>
    <row r="21" spans="1:5" ht="30" customHeight="1" x14ac:dyDescent="0.3">
      <c r="A21" s="106" t="s">
        <v>19</v>
      </c>
      <c r="B21" s="96"/>
      <c r="C21" s="96"/>
      <c r="D21" s="97"/>
      <c r="E21" s="20">
        <f>E3+E4+E8+E12+E13+E14+E19+E20</f>
        <v>0</v>
      </c>
    </row>
    <row r="22" spans="1:5" x14ac:dyDescent="0.3">
      <c r="A22" s="2"/>
      <c r="B22" s="2"/>
      <c r="C22" s="3"/>
      <c r="D22" s="2"/>
      <c r="E22" s="2"/>
    </row>
    <row r="23" spans="1:5" ht="31.5" customHeight="1" x14ac:dyDescent="0.3">
      <c r="A23" s="107" t="s">
        <v>97</v>
      </c>
      <c r="B23" s="107"/>
      <c r="C23" s="107"/>
      <c r="D23" s="107"/>
      <c r="E23" s="2"/>
    </row>
  </sheetData>
  <mergeCells count="9">
    <mergeCell ref="A23:D23"/>
    <mergeCell ref="A2:B2"/>
    <mergeCell ref="E4:E7"/>
    <mergeCell ref="E8:E11"/>
    <mergeCell ref="A21:D21"/>
    <mergeCell ref="E14:E18"/>
    <mergeCell ref="A4:A7"/>
    <mergeCell ref="A8:A11"/>
    <mergeCell ref="A14:A18"/>
  </mergeCells>
  <pageMargins left="0.7" right="0.7" top="0.75" bottom="0.75" header="0.3" footer="0.3"/>
  <pageSetup paperSize="9" orientation="portrait" r:id="rId1"/>
  <ignoredErrors>
    <ignoredError sqref="E1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/>
  </sheetViews>
  <sheetFormatPr defaultRowHeight="14.4" x14ac:dyDescent="0.3"/>
  <cols>
    <col min="1" max="1" width="4.6640625" customWidth="1" collapsed="1"/>
    <col min="2" max="2" width="48.6640625" customWidth="1" collapsed="1"/>
    <col min="3" max="5" width="8.6640625" customWidth="1" collapsed="1"/>
    <col min="6" max="6" width="8.88671875" customWidth="1"/>
  </cols>
  <sheetData>
    <row r="1" spans="1:6" ht="30" customHeight="1" x14ac:dyDescent="0.3">
      <c r="A1" s="26" t="s">
        <v>77</v>
      </c>
      <c r="B1" s="2"/>
      <c r="C1" s="3"/>
      <c r="D1" s="2"/>
      <c r="E1" s="2"/>
    </row>
    <row r="2" spans="1:6" ht="28.8" x14ac:dyDescent="0.3">
      <c r="A2" s="90" t="s">
        <v>36</v>
      </c>
      <c r="B2" s="91"/>
      <c r="C2" s="5" t="s">
        <v>2</v>
      </c>
      <c r="D2" s="74" t="s">
        <v>3</v>
      </c>
      <c r="E2" s="5" t="s">
        <v>4</v>
      </c>
      <c r="F2" s="75"/>
    </row>
    <row r="3" spans="1:6" x14ac:dyDescent="0.3">
      <c r="A3" s="86" t="s">
        <v>5</v>
      </c>
      <c r="B3" s="19" t="s">
        <v>78</v>
      </c>
      <c r="C3" s="8"/>
      <c r="D3" s="13"/>
      <c r="E3" s="93">
        <f>D4*C4+D5*C5+D6*C6+D7*C7+D8*C8+D9*C9+D10*C10</f>
        <v>0</v>
      </c>
    </row>
    <row r="4" spans="1:6" x14ac:dyDescent="0.3">
      <c r="A4" s="87"/>
      <c r="B4" s="14" t="s">
        <v>79</v>
      </c>
      <c r="C4" s="9">
        <v>8</v>
      </c>
      <c r="D4" s="15"/>
      <c r="E4" s="93"/>
      <c r="F4" s="56"/>
    </row>
    <row r="5" spans="1:6" x14ac:dyDescent="0.3">
      <c r="A5" s="87"/>
      <c r="B5" s="14" t="s">
        <v>80</v>
      </c>
      <c r="C5" s="9">
        <v>10</v>
      </c>
      <c r="D5" s="15"/>
      <c r="E5" s="93"/>
    </row>
    <row r="6" spans="1:6" x14ac:dyDescent="0.3">
      <c r="A6" s="87"/>
      <c r="B6" s="14" t="s">
        <v>81</v>
      </c>
      <c r="C6" s="9">
        <v>15</v>
      </c>
      <c r="D6" s="15"/>
      <c r="E6" s="93"/>
    </row>
    <row r="7" spans="1:6" x14ac:dyDescent="0.3">
      <c r="A7" s="87"/>
      <c r="B7" s="14" t="s">
        <v>82</v>
      </c>
      <c r="C7" s="9">
        <v>6</v>
      </c>
      <c r="D7" s="15"/>
      <c r="E7" s="93"/>
      <c r="F7" s="56"/>
    </row>
    <row r="8" spans="1:6" x14ac:dyDescent="0.3">
      <c r="A8" s="87"/>
      <c r="B8" s="14" t="s">
        <v>83</v>
      </c>
      <c r="C8" s="9">
        <v>8</v>
      </c>
      <c r="D8" s="15"/>
      <c r="E8" s="93"/>
    </row>
    <row r="9" spans="1:6" x14ac:dyDescent="0.3">
      <c r="A9" s="87"/>
      <c r="B9" s="14" t="s">
        <v>84</v>
      </c>
      <c r="C9" s="9">
        <v>4</v>
      </c>
      <c r="D9" s="15"/>
      <c r="E9" s="93"/>
    </row>
    <row r="10" spans="1:6" x14ac:dyDescent="0.3">
      <c r="A10" s="88"/>
      <c r="B10" s="17" t="s">
        <v>85</v>
      </c>
      <c r="C10" s="16">
        <v>6</v>
      </c>
      <c r="D10" s="18"/>
      <c r="E10" s="94"/>
      <c r="F10" s="56"/>
    </row>
    <row r="11" spans="1:6" x14ac:dyDescent="0.3">
      <c r="A11" s="86" t="s">
        <v>10</v>
      </c>
      <c r="B11" s="7" t="s">
        <v>86</v>
      </c>
      <c r="C11" s="52"/>
      <c r="D11" s="8"/>
      <c r="E11" s="92">
        <f>D12*C12+D13*C13</f>
        <v>0</v>
      </c>
    </row>
    <row r="12" spans="1:6" x14ac:dyDescent="0.3">
      <c r="A12" s="87"/>
      <c r="B12" s="10" t="s">
        <v>127</v>
      </c>
      <c r="C12" s="53">
        <v>8</v>
      </c>
      <c r="D12" s="15"/>
      <c r="E12" s="93"/>
    </row>
    <row r="13" spans="1:6" x14ac:dyDescent="0.3">
      <c r="A13" s="88"/>
      <c r="B13" s="54" t="s">
        <v>128</v>
      </c>
      <c r="C13" s="55">
        <v>5</v>
      </c>
      <c r="D13" s="18"/>
      <c r="E13" s="94"/>
    </row>
    <row r="14" spans="1:6" ht="15.6" customHeight="1" x14ac:dyDescent="0.3">
      <c r="A14" s="86" t="s">
        <v>11</v>
      </c>
      <c r="B14" s="10" t="s">
        <v>129</v>
      </c>
      <c r="C14" s="52"/>
      <c r="D14" s="8"/>
      <c r="E14" s="92">
        <f>D15*C15+D16*C16</f>
        <v>0</v>
      </c>
    </row>
    <row r="15" spans="1:6" ht="15.6" customHeight="1" x14ac:dyDescent="0.3">
      <c r="A15" s="87"/>
      <c r="B15" s="10" t="s">
        <v>130</v>
      </c>
      <c r="C15" s="53">
        <v>2</v>
      </c>
      <c r="D15" s="15"/>
      <c r="E15" s="93"/>
    </row>
    <row r="16" spans="1:6" ht="15.6" customHeight="1" x14ac:dyDescent="0.3">
      <c r="A16" s="88"/>
      <c r="B16" s="10" t="s">
        <v>131</v>
      </c>
      <c r="C16" s="53">
        <v>1</v>
      </c>
      <c r="D16" s="15"/>
      <c r="E16" s="94"/>
    </row>
    <row r="17" spans="1:6" x14ac:dyDescent="0.3">
      <c r="A17" s="86" t="s">
        <v>12</v>
      </c>
      <c r="B17" s="7" t="s">
        <v>87</v>
      </c>
      <c r="C17" s="52"/>
      <c r="D17" s="8"/>
      <c r="E17" s="92">
        <f>D18*C18+D19*C19</f>
        <v>0</v>
      </c>
    </row>
    <row r="18" spans="1:6" x14ac:dyDescent="0.3">
      <c r="A18" s="87"/>
      <c r="B18" s="10" t="s">
        <v>88</v>
      </c>
      <c r="C18" s="53">
        <v>5</v>
      </c>
      <c r="D18" s="15"/>
      <c r="E18" s="93"/>
    </row>
    <row r="19" spans="1:6" x14ac:dyDescent="0.3">
      <c r="A19" s="88"/>
      <c r="B19" s="54" t="s">
        <v>89</v>
      </c>
      <c r="C19" s="55">
        <v>3</v>
      </c>
      <c r="D19" s="18"/>
      <c r="E19" s="94"/>
    </row>
    <row r="20" spans="1:6" ht="30" customHeight="1" x14ac:dyDescent="0.3">
      <c r="A20" s="6" t="s">
        <v>43</v>
      </c>
      <c r="B20" s="7" t="s">
        <v>90</v>
      </c>
      <c r="C20" s="41">
        <v>5</v>
      </c>
      <c r="D20" s="42"/>
      <c r="E20" s="25">
        <f>MIN(20,D20*C20)</f>
        <v>0</v>
      </c>
    </row>
    <row r="21" spans="1:6" x14ac:dyDescent="0.3">
      <c r="A21" s="86" t="s">
        <v>45</v>
      </c>
      <c r="B21" s="7" t="s">
        <v>91</v>
      </c>
      <c r="C21" s="8"/>
      <c r="D21" s="8"/>
      <c r="E21" s="92">
        <f>D22*C22+D23*C23+D24*C24+D25*C25</f>
        <v>0</v>
      </c>
    </row>
    <row r="22" spans="1:6" x14ac:dyDescent="0.3">
      <c r="A22" s="87"/>
      <c r="B22" s="14" t="s">
        <v>92</v>
      </c>
      <c r="C22" s="9">
        <v>8</v>
      </c>
      <c r="D22" s="15"/>
      <c r="E22" s="93"/>
    </row>
    <row r="23" spans="1:6" x14ac:dyDescent="0.3">
      <c r="A23" s="87"/>
      <c r="B23" s="14" t="s">
        <v>93</v>
      </c>
      <c r="C23" s="9">
        <v>6</v>
      </c>
      <c r="D23" s="15"/>
      <c r="E23" s="93"/>
    </row>
    <row r="24" spans="1:6" x14ac:dyDescent="0.3">
      <c r="A24" s="87"/>
      <c r="B24" s="14" t="s">
        <v>94</v>
      </c>
      <c r="C24" s="9">
        <v>4</v>
      </c>
      <c r="D24" s="15"/>
      <c r="E24" s="93"/>
      <c r="F24" s="60"/>
    </row>
    <row r="25" spans="1:6" x14ac:dyDescent="0.3">
      <c r="A25" s="88"/>
      <c r="B25" s="17" t="s">
        <v>132</v>
      </c>
      <c r="C25" s="16">
        <v>3</v>
      </c>
      <c r="D25" s="18"/>
      <c r="E25" s="94"/>
    </row>
    <row r="26" spans="1:6" ht="30" customHeight="1" x14ac:dyDescent="0.3">
      <c r="A26" s="6" t="s">
        <v>50</v>
      </c>
      <c r="B26" s="7" t="s">
        <v>95</v>
      </c>
      <c r="C26" s="41">
        <v>10</v>
      </c>
      <c r="D26" s="42"/>
      <c r="E26" s="25">
        <f>MIN(30,D26*C26)</f>
        <v>0</v>
      </c>
      <c r="F26" s="58"/>
    </row>
    <row r="27" spans="1:6" ht="30" customHeight="1" x14ac:dyDescent="0.3">
      <c r="A27" s="37" t="s">
        <v>74</v>
      </c>
      <c r="B27" s="38" t="s">
        <v>96</v>
      </c>
      <c r="C27" s="34">
        <v>2</v>
      </c>
      <c r="D27" s="42"/>
      <c r="E27" s="36">
        <f>MIN(10,C27*D27)</f>
        <v>0</v>
      </c>
    </row>
    <row r="28" spans="1:6" ht="30" customHeight="1" x14ac:dyDescent="0.3">
      <c r="A28" s="106" t="s">
        <v>19</v>
      </c>
      <c r="B28" s="96"/>
      <c r="C28" s="96"/>
      <c r="D28" s="97"/>
      <c r="E28" s="20">
        <f>E3+E11+E17+E20+E21+E26+E27</f>
        <v>0</v>
      </c>
      <c r="F28" s="56"/>
    </row>
  </sheetData>
  <mergeCells count="12">
    <mergeCell ref="E21:E25"/>
    <mergeCell ref="A28:D28"/>
    <mergeCell ref="A2:B2"/>
    <mergeCell ref="E3:E10"/>
    <mergeCell ref="A11:A13"/>
    <mergeCell ref="E11:E13"/>
    <mergeCell ref="A17:A19"/>
    <mergeCell ref="E17:E19"/>
    <mergeCell ref="A3:A10"/>
    <mergeCell ref="A14:A16"/>
    <mergeCell ref="A21:A25"/>
    <mergeCell ref="E14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Összegzés</vt:lpstr>
      <vt:lpstr>Oktatás</vt:lpstr>
      <vt:lpstr>Publikáció</vt:lpstr>
      <vt:lpstr>Szakmai alkotó</vt:lpstr>
      <vt:lpstr>Tud. közélet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Pátyodi Szandra</dc:creator>
  <cp:lastModifiedBy>Vigh Vivien</cp:lastModifiedBy>
  <cp:lastPrinted>2019-10-27T06:53:50Z</cp:lastPrinted>
  <dcterms:created xsi:type="dcterms:W3CDTF">2017-10-19T08:03:43Z</dcterms:created>
  <dcterms:modified xsi:type="dcterms:W3CDTF">2021-08-02T11:15:40Z</dcterms:modified>
</cp:coreProperties>
</file>